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Admin\Documents\---CHURCH FILES---\Budgets\"/>
    </mc:Choice>
  </mc:AlternateContent>
  <xr:revisionPtr revIDLastSave="0" documentId="13_ncr:1_{3AA30372-EB71-4AA3-904F-F1EDF9D9479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WcEvKP+r+UPTxwMPOcQECmEJVXw=="/>
    </ext>
  </extLst>
</workbook>
</file>

<file path=xl/calcChain.xml><?xml version="1.0" encoding="utf-8"?>
<calcChain xmlns="http://schemas.openxmlformats.org/spreadsheetml/2006/main">
  <c r="G102" i="1" l="1"/>
  <c r="G99" i="1"/>
  <c r="D99" i="1"/>
  <c r="D100" i="1" s="1"/>
  <c r="C99" i="1"/>
  <c r="C100" i="1" s="1"/>
  <c r="G98" i="1"/>
  <c r="G97" i="1"/>
  <c r="G96" i="1"/>
  <c r="G95" i="1"/>
  <c r="G94" i="1"/>
  <c r="G93" i="1"/>
  <c r="B93" i="1"/>
  <c r="B99" i="1" s="1"/>
  <c r="G91" i="1"/>
  <c r="B91" i="1"/>
  <c r="G88" i="1"/>
  <c r="G87" i="1"/>
  <c r="G85" i="1"/>
  <c r="G84" i="1"/>
  <c r="D84" i="1"/>
  <c r="C84" i="1"/>
  <c r="G83" i="1"/>
  <c r="B83" i="1"/>
  <c r="G82" i="1"/>
  <c r="B82" i="1"/>
  <c r="G81" i="1"/>
  <c r="B81" i="1"/>
  <c r="G80" i="1"/>
  <c r="B80" i="1"/>
  <c r="G78" i="1"/>
  <c r="D78" i="1"/>
  <c r="C78" i="1"/>
  <c r="G77" i="1"/>
  <c r="B77" i="1"/>
  <c r="G76" i="1"/>
  <c r="B76" i="1"/>
  <c r="G75" i="1"/>
  <c r="B75" i="1"/>
  <c r="G74" i="1"/>
  <c r="B74" i="1"/>
  <c r="G73" i="1"/>
  <c r="B73" i="1"/>
  <c r="G72" i="1"/>
  <c r="B72" i="1"/>
  <c r="G71" i="1"/>
  <c r="G70" i="1"/>
  <c r="G69" i="1"/>
  <c r="B69" i="1"/>
  <c r="G68" i="1"/>
  <c r="B68" i="1"/>
  <c r="G67" i="1"/>
  <c r="B67" i="1"/>
  <c r="D64" i="1"/>
  <c r="C64" i="1"/>
  <c r="G63" i="1"/>
  <c r="G62" i="1"/>
  <c r="G61" i="1"/>
  <c r="B61" i="1"/>
  <c r="G60" i="1"/>
  <c r="B60" i="1"/>
  <c r="G59" i="1"/>
  <c r="B59" i="1"/>
  <c r="G58" i="1"/>
  <c r="B58" i="1"/>
  <c r="G57" i="1"/>
  <c r="B57" i="1"/>
  <c r="G56" i="1"/>
  <c r="B56" i="1"/>
  <c r="G55" i="1"/>
  <c r="B55" i="1"/>
  <c r="D51" i="1"/>
  <c r="C51" i="1"/>
  <c r="B50" i="1"/>
  <c r="G49" i="1"/>
  <c r="B49" i="1"/>
  <c r="G48" i="1"/>
  <c r="B48" i="1"/>
  <c r="G47" i="1"/>
  <c r="B47" i="1"/>
  <c r="G46" i="1"/>
  <c r="B46" i="1"/>
  <c r="G44" i="1"/>
  <c r="D44" i="1"/>
  <c r="C44" i="1"/>
  <c r="G43" i="1"/>
  <c r="B43" i="1"/>
  <c r="G42" i="1"/>
  <c r="B42" i="1"/>
  <c r="G41" i="1"/>
  <c r="B41" i="1"/>
  <c r="G40" i="1"/>
  <c r="B40" i="1"/>
  <c r="G39" i="1"/>
  <c r="B39" i="1"/>
  <c r="G38" i="1"/>
  <c r="B38" i="1"/>
  <c r="G37" i="1"/>
  <c r="B37" i="1"/>
  <c r="G36" i="1"/>
  <c r="B36" i="1"/>
  <c r="D32" i="1"/>
  <c r="C32" i="1"/>
  <c r="G31" i="1"/>
  <c r="B31" i="1"/>
  <c r="B32" i="1" s="1"/>
  <c r="G30" i="1"/>
  <c r="G29" i="1"/>
  <c r="D27" i="1"/>
  <c r="C27" i="1"/>
  <c r="G26" i="1"/>
  <c r="B26" i="1"/>
  <c r="G25" i="1"/>
  <c r="B25" i="1"/>
  <c r="G24" i="1"/>
  <c r="B24" i="1"/>
  <c r="G23" i="1"/>
  <c r="B23" i="1"/>
  <c r="G22" i="1"/>
  <c r="B22" i="1"/>
  <c r="G21" i="1"/>
  <c r="B21" i="1"/>
  <c r="G20" i="1"/>
  <c r="B20" i="1"/>
  <c r="D16" i="1"/>
  <c r="C16" i="1"/>
  <c r="G15" i="1"/>
  <c r="B15" i="1"/>
  <c r="G14" i="1"/>
  <c r="B14" i="1"/>
  <c r="G13" i="1"/>
  <c r="B13" i="1"/>
  <c r="G12" i="1"/>
  <c r="B12" i="1"/>
  <c r="G11" i="1"/>
  <c r="G10" i="1"/>
  <c r="G9" i="1"/>
  <c r="B9" i="1"/>
  <c r="G8" i="1"/>
  <c r="G7" i="1"/>
  <c r="B7" i="1"/>
  <c r="G6" i="1"/>
  <c r="B6" i="1"/>
  <c r="G5" i="1"/>
  <c r="B5" i="1"/>
  <c r="D85" i="1" l="1"/>
  <c r="C85" i="1"/>
  <c r="B27" i="1"/>
  <c r="B44" i="1"/>
  <c r="C52" i="1"/>
  <c r="C88" i="1" s="1"/>
  <c r="C102" i="1" s="1"/>
  <c r="B100" i="1"/>
  <c r="D52" i="1"/>
  <c r="B16" i="1"/>
  <c r="B78" i="1"/>
  <c r="B51" i="1"/>
  <c r="B64" i="1"/>
  <c r="B84" i="1"/>
  <c r="D88" i="1" l="1"/>
  <c r="D102" i="1" s="1"/>
  <c r="B52" i="1"/>
  <c r="D87" i="1"/>
  <c r="C87" i="1"/>
  <c r="B85" i="1"/>
  <c r="B87" i="1" l="1"/>
  <c r="B88" i="1"/>
  <c r="B102" i="1" s="1"/>
</calcChain>
</file>

<file path=xl/sharedStrings.xml><?xml version="1.0" encoding="utf-8"?>
<sst xmlns="http://schemas.openxmlformats.org/spreadsheetml/2006/main" count="93" uniqueCount="90">
  <si>
    <t xml:space="preserve">22 Actual </t>
  </si>
  <si>
    <t>22 Budgeted</t>
  </si>
  <si>
    <t>23 Budgeted</t>
  </si>
  <si>
    <t>Income</t>
  </si>
  <si>
    <t>Pledges</t>
  </si>
  <si>
    <t>Loose offerings</t>
  </si>
  <si>
    <t>Donations</t>
  </si>
  <si>
    <t>Gifts</t>
  </si>
  <si>
    <t>Mosely</t>
  </si>
  <si>
    <t>Rent from Pleasant St</t>
  </si>
  <si>
    <t>Rent from Leased Parking</t>
  </si>
  <si>
    <t>Fundraiser Income</t>
  </si>
  <si>
    <t>Expenses</t>
  </si>
  <si>
    <t>Administrative</t>
  </si>
  <si>
    <t>Postage/Window Env/ Bulk mail</t>
  </si>
  <si>
    <t>Total Administrative</t>
  </si>
  <si>
    <t>Christian Education</t>
  </si>
  <si>
    <t>Music</t>
  </si>
  <si>
    <t>Total</t>
  </si>
  <si>
    <t>Personnel Related Expenses</t>
  </si>
  <si>
    <t>Other</t>
  </si>
  <si>
    <t>Telephone Reimbursement</t>
  </si>
  <si>
    <t>Jed Allowance</t>
  </si>
  <si>
    <t>Sean Allowance</t>
  </si>
  <si>
    <t>Workmans Comp</t>
  </si>
  <si>
    <t>Professional Development</t>
  </si>
  <si>
    <t>Operating</t>
  </si>
  <si>
    <t>Merrimack Association Dues</t>
  </si>
  <si>
    <t>Interest Expense</t>
  </si>
  <si>
    <t>Bank Charges</t>
  </si>
  <si>
    <t>Credit Card Fees</t>
  </si>
  <si>
    <t>Annual Conference</t>
  </si>
  <si>
    <t>Interfaith Council Dues</t>
  </si>
  <si>
    <t>Total Operating</t>
  </si>
  <si>
    <t>Pleasant St Building</t>
  </si>
  <si>
    <t>Property Insurance</t>
  </si>
  <si>
    <t>Pleasant St Reserve</t>
  </si>
  <si>
    <t>Property Improvement</t>
  </si>
  <si>
    <t>Gas Conversion</t>
  </si>
  <si>
    <t>Repairs</t>
  </si>
  <si>
    <t>Maintence Supples</t>
  </si>
  <si>
    <t>Inspections</t>
  </si>
  <si>
    <t>Snow Plow/ Removal</t>
  </si>
  <si>
    <t>Exterminator</t>
  </si>
  <si>
    <t>Total Maintenance</t>
  </si>
  <si>
    <t>Utilities</t>
  </si>
  <si>
    <t>Telephone/Internet</t>
  </si>
  <si>
    <t>Gas</t>
  </si>
  <si>
    <t>Electricity</t>
  </si>
  <si>
    <t>Total Utilities</t>
  </si>
  <si>
    <t>Total Pleasant St</t>
  </si>
  <si>
    <t>Total Expenses</t>
  </si>
  <si>
    <t>Net Operating income</t>
  </si>
  <si>
    <t>Community Building</t>
  </si>
  <si>
    <t>Rental income</t>
  </si>
  <si>
    <t>Commuinty Building Expenses</t>
  </si>
  <si>
    <t>Snow Plowing</t>
  </si>
  <si>
    <t>Property Taxes</t>
  </si>
  <si>
    <t>Insurance</t>
  </si>
  <si>
    <t>Reserves</t>
  </si>
  <si>
    <t>South Congregational Church Budget 2023</t>
  </si>
  <si>
    <t>Total Income</t>
  </si>
  <si>
    <t>Total Personnel</t>
  </si>
  <si>
    <t>From the South Church Fund</t>
  </si>
  <si>
    <t>From the Hoyt Fund</t>
  </si>
  <si>
    <t>Copier Supplies &amp; Maintenance</t>
  </si>
  <si>
    <t>Computer Supplies &amp; Maintence</t>
  </si>
  <si>
    <t>Salaries &amp; Wages</t>
  </si>
  <si>
    <t>Kitchen &amp; Bath Supplies</t>
  </si>
  <si>
    <t>Garden &amp; Flowers</t>
  </si>
  <si>
    <t>Water &amp; Sewer</t>
  </si>
  <si>
    <t>Projected Profit &amp; Loss</t>
  </si>
  <si>
    <t>Offerings Christmas &amp; Easter</t>
  </si>
  <si>
    <t>Faith In Action</t>
  </si>
  <si>
    <t>Office Supplies</t>
  </si>
  <si>
    <t>Subscriptions</t>
  </si>
  <si>
    <t>Publicity</t>
  </si>
  <si>
    <t>Worship Related Exp.</t>
  </si>
  <si>
    <t>Gross Wages</t>
  </si>
  <si>
    <t>Housing Allowance</t>
  </si>
  <si>
    <t>SS Med Reimbursement</t>
  </si>
  <si>
    <t>Payroll Taxes</t>
  </si>
  <si>
    <t>Health Insurance</t>
  </si>
  <si>
    <t>Dental Insurance</t>
  </si>
  <si>
    <t>Life/Disability</t>
  </si>
  <si>
    <t>Pension Contribution ER</t>
  </si>
  <si>
    <t>Ins Auto</t>
  </si>
  <si>
    <t>Ins Umbrella</t>
  </si>
  <si>
    <t>Bookkeeping/Accounting</t>
  </si>
  <si>
    <t>Net Income of Community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</si>
</sst>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i/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64" fontId="3" fillId="3" borderId="12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64" fontId="1" fillId="0" borderId="21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1" fillId="2" borderId="26" xfId="0" applyNumberFormat="1" applyFont="1" applyFill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64" fontId="3" fillId="3" borderId="29" xfId="0" applyNumberFormat="1" applyFont="1" applyFill="1" applyBorder="1" applyAlignment="1">
      <alignment vertical="center"/>
    </xf>
    <xf numFmtId="164" fontId="1" fillId="0" borderId="29" xfId="0" applyNumberFormat="1" applyFont="1" applyBorder="1" applyAlignment="1">
      <alignment vertical="center"/>
    </xf>
    <xf numFmtId="164" fontId="1" fillId="2" borderId="29" xfId="0" applyNumberFormat="1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64" fontId="2" fillId="2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111"/>
  <sheetViews>
    <sheetView tabSelected="1" topLeftCell="A76" workbookViewId="0">
      <selection activeCell="A101" sqref="A101:G101"/>
    </sheetView>
  </sheetViews>
  <sheetFormatPr defaultColWidth="12.5703125" defaultRowHeight="15" customHeight="1" x14ac:dyDescent="0.2"/>
  <cols>
    <col min="1" max="1" width="35.85546875" style="9" bestFit="1" customWidth="1"/>
    <col min="2" max="5" width="18.7109375" style="9" customWidth="1"/>
    <col min="6" max="6" width="9.7109375" style="9" customWidth="1"/>
    <col min="7" max="7" width="18.7109375" style="9" customWidth="1"/>
    <col min="8" max="16384" width="12.5703125" style="1"/>
  </cols>
  <sheetData>
    <row r="1" spans="1:7" ht="20.25" x14ac:dyDescent="0.2">
      <c r="A1" s="44" t="s">
        <v>60</v>
      </c>
      <c r="B1" s="44"/>
      <c r="C1" s="44"/>
      <c r="D1" s="44"/>
      <c r="E1" s="44"/>
      <c r="F1" s="44"/>
      <c r="G1" s="44"/>
    </row>
    <row r="2" spans="1:7" ht="6.75" customHeight="1" x14ac:dyDescent="0.2">
      <c r="A2" s="45"/>
      <c r="B2" s="46"/>
      <c r="C2" s="46"/>
      <c r="D2" s="46"/>
      <c r="E2" s="46"/>
      <c r="F2" s="46"/>
      <c r="G2" s="47"/>
    </row>
    <row r="3" spans="1:7" ht="15.75" customHeight="1" thickBot="1" x14ac:dyDescent="0.25">
      <c r="A3" s="28"/>
      <c r="B3" s="64" t="s">
        <v>0</v>
      </c>
      <c r="C3" s="64" t="s">
        <v>1</v>
      </c>
      <c r="D3" s="65" t="s">
        <v>2</v>
      </c>
      <c r="E3" s="41"/>
      <c r="F3" s="42"/>
      <c r="G3" s="43"/>
    </row>
    <row r="4" spans="1:7" ht="15.75" customHeight="1" thickBot="1" x14ac:dyDescent="0.25">
      <c r="A4" s="69" t="s">
        <v>3</v>
      </c>
      <c r="B4" s="66"/>
      <c r="C4" s="67"/>
      <c r="D4" s="67"/>
      <c r="E4" s="67"/>
      <c r="F4" s="67"/>
      <c r="G4" s="67"/>
    </row>
    <row r="5" spans="1:7" ht="15.75" customHeight="1" x14ac:dyDescent="0.2">
      <c r="A5" s="12" t="s">
        <v>4</v>
      </c>
      <c r="B5" s="13">
        <f t="shared" ref="B5:B7" si="0">SUM((E5/11)*12)</f>
        <v>261021.38181818184</v>
      </c>
      <c r="C5" s="2">
        <v>278350</v>
      </c>
      <c r="D5" s="3">
        <v>273000</v>
      </c>
      <c r="E5" s="2">
        <v>239269.6</v>
      </c>
      <c r="F5" s="4"/>
      <c r="G5" s="14">
        <f t="shared" ref="G5:G99" si="1">SUM((E5/11)*12)</f>
        <v>261021.38181818184</v>
      </c>
    </row>
    <row r="6" spans="1:7" ht="15.75" customHeight="1" x14ac:dyDescent="0.2">
      <c r="A6" s="5" t="s">
        <v>5</v>
      </c>
      <c r="B6" s="6">
        <f t="shared" si="0"/>
        <v>48355.254545454547</v>
      </c>
      <c r="C6" s="7">
        <v>60000</v>
      </c>
      <c r="D6" s="8">
        <v>50000</v>
      </c>
      <c r="E6" s="7">
        <v>44325.65</v>
      </c>
      <c r="G6" s="10">
        <f t="shared" si="1"/>
        <v>48355.254545454547</v>
      </c>
    </row>
    <row r="7" spans="1:7" ht="15.75" customHeight="1" x14ac:dyDescent="0.2">
      <c r="A7" s="5" t="s">
        <v>6</v>
      </c>
      <c r="B7" s="6">
        <f t="shared" si="0"/>
        <v>18003.272727272728</v>
      </c>
      <c r="C7" s="7">
        <v>0</v>
      </c>
      <c r="D7" s="8">
        <v>15000</v>
      </c>
      <c r="E7" s="7">
        <v>16503</v>
      </c>
      <c r="G7" s="10">
        <f t="shared" si="1"/>
        <v>18003.272727272728</v>
      </c>
    </row>
    <row r="8" spans="1:7" ht="15.75" customHeight="1" x14ac:dyDescent="0.2">
      <c r="A8" s="5" t="s">
        <v>72</v>
      </c>
      <c r="B8" s="6">
        <v>8500</v>
      </c>
      <c r="C8" s="7">
        <v>4500</v>
      </c>
      <c r="D8" s="8">
        <v>5500</v>
      </c>
      <c r="E8" s="7">
        <v>3728</v>
      </c>
      <c r="G8" s="10">
        <f t="shared" si="1"/>
        <v>4066.909090909091</v>
      </c>
    </row>
    <row r="9" spans="1:7" ht="15.75" customHeight="1" x14ac:dyDescent="0.2">
      <c r="A9" s="5" t="s">
        <v>7</v>
      </c>
      <c r="B9" s="6">
        <f>SUM((E9/11)*12)</f>
        <v>4066.909090909091</v>
      </c>
      <c r="C9" s="7">
        <v>7000</v>
      </c>
      <c r="D9" s="8">
        <v>4000</v>
      </c>
      <c r="E9" s="7">
        <v>3728</v>
      </c>
      <c r="G9" s="10">
        <f t="shared" si="1"/>
        <v>4066.909090909091</v>
      </c>
    </row>
    <row r="10" spans="1:7" ht="15.75" customHeight="1" x14ac:dyDescent="0.2">
      <c r="A10" s="5" t="s">
        <v>8</v>
      </c>
      <c r="B10" s="6">
        <v>10500</v>
      </c>
      <c r="C10" s="7">
        <v>7000</v>
      </c>
      <c r="D10" s="8">
        <v>7000</v>
      </c>
      <c r="E10" s="7"/>
      <c r="G10" s="10">
        <f t="shared" si="1"/>
        <v>0</v>
      </c>
    </row>
    <row r="11" spans="1:7" ht="15.75" customHeight="1" x14ac:dyDescent="0.2">
      <c r="A11" s="5" t="s">
        <v>63</v>
      </c>
      <c r="B11" s="6">
        <v>35000</v>
      </c>
      <c r="C11" s="7">
        <v>35000</v>
      </c>
      <c r="D11" s="8">
        <v>43260</v>
      </c>
      <c r="E11" s="7"/>
      <c r="G11" s="10">
        <f t="shared" si="1"/>
        <v>0</v>
      </c>
    </row>
    <row r="12" spans="1:7" ht="15.75" customHeight="1" x14ac:dyDescent="0.2">
      <c r="A12" s="5" t="s">
        <v>64</v>
      </c>
      <c r="B12" s="6">
        <f t="shared" ref="B12:B15" si="2">SUM((E12/11)*12)</f>
        <v>4493.454545454545</v>
      </c>
      <c r="C12" s="7">
        <v>6000</v>
      </c>
      <c r="D12" s="8">
        <v>3800</v>
      </c>
      <c r="E12" s="7">
        <v>4119</v>
      </c>
      <c r="G12" s="10">
        <f t="shared" si="1"/>
        <v>4493.454545454545</v>
      </c>
    </row>
    <row r="13" spans="1:7" ht="15.75" customHeight="1" x14ac:dyDescent="0.2">
      <c r="A13" s="5" t="s">
        <v>9</v>
      </c>
      <c r="B13" s="6">
        <f t="shared" si="2"/>
        <v>2880</v>
      </c>
      <c r="C13" s="7">
        <v>4000</v>
      </c>
      <c r="D13" s="8">
        <v>6000</v>
      </c>
      <c r="E13" s="7">
        <v>2640</v>
      </c>
      <c r="G13" s="10">
        <f t="shared" si="1"/>
        <v>2880</v>
      </c>
    </row>
    <row r="14" spans="1:7" ht="15.75" customHeight="1" x14ac:dyDescent="0.2">
      <c r="A14" s="5" t="s">
        <v>10</v>
      </c>
      <c r="B14" s="6">
        <f t="shared" si="2"/>
        <v>3354.545454545455</v>
      </c>
      <c r="C14" s="7">
        <v>4800</v>
      </c>
      <c r="D14" s="8">
        <v>4800</v>
      </c>
      <c r="E14" s="7">
        <v>3075</v>
      </c>
      <c r="G14" s="10">
        <f t="shared" si="1"/>
        <v>3354.545454545455</v>
      </c>
    </row>
    <row r="15" spans="1:7" ht="15.75" customHeight="1" thickBot="1" x14ac:dyDescent="0.25">
      <c r="A15" s="35" t="s">
        <v>11</v>
      </c>
      <c r="B15" s="36">
        <f t="shared" si="2"/>
        <v>5826.545454545455</v>
      </c>
      <c r="C15" s="37">
        <v>7500</v>
      </c>
      <c r="D15" s="38">
        <v>10200</v>
      </c>
      <c r="E15" s="37">
        <v>5341</v>
      </c>
      <c r="F15" s="39"/>
      <c r="G15" s="40">
        <f t="shared" si="1"/>
        <v>5826.545454545455</v>
      </c>
    </row>
    <row r="16" spans="1:7" ht="15.75" customHeight="1" thickTop="1" thickBot="1" x14ac:dyDescent="0.25">
      <c r="A16" s="30" t="s">
        <v>61</v>
      </c>
      <c r="B16" s="31">
        <f t="shared" ref="B16:D16" si="3">SUM(B5:B15)</f>
        <v>402001.36363636365</v>
      </c>
      <c r="C16" s="31">
        <f t="shared" si="3"/>
        <v>414150</v>
      </c>
      <c r="D16" s="31">
        <f t="shared" si="3"/>
        <v>422560</v>
      </c>
      <c r="E16" s="32"/>
      <c r="F16" s="33"/>
      <c r="G16" s="34"/>
    </row>
    <row r="17" spans="1:7" ht="15.75" customHeight="1" thickBot="1" x14ac:dyDescent="0.25">
      <c r="A17" s="11"/>
      <c r="B17" s="11"/>
      <c r="C17" s="11"/>
      <c r="D17" s="11"/>
      <c r="E17" s="11"/>
      <c r="F17" s="11"/>
      <c r="G17" s="11"/>
    </row>
    <row r="18" spans="1:7" ht="15.75" customHeight="1" thickBot="1" x14ac:dyDescent="0.25">
      <c r="A18" s="69" t="s">
        <v>12</v>
      </c>
      <c r="B18" s="68"/>
      <c r="C18" s="68"/>
      <c r="D18" s="68"/>
      <c r="E18" s="68"/>
      <c r="F18" s="68"/>
      <c r="G18" s="68"/>
    </row>
    <row r="19" spans="1:7" ht="15.75" customHeight="1" x14ac:dyDescent="0.2">
      <c r="A19" s="12" t="s">
        <v>13</v>
      </c>
      <c r="B19" s="13"/>
      <c r="C19" s="2"/>
      <c r="D19" s="3"/>
      <c r="E19" s="2"/>
      <c r="F19" s="4"/>
      <c r="G19" s="14"/>
    </row>
    <row r="20" spans="1:7" ht="15.75" customHeight="1" x14ac:dyDescent="0.2">
      <c r="A20" s="5" t="s">
        <v>65</v>
      </c>
      <c r="B20" s="6">
        <f t="shared" ref="B20:B26" si="4">SUM((E20/11)*12)</f>
        <v>5432.0727272727272</v>
      </c>
      <c r="C20" s="7">
        <v>3900</v>
      </c>
      <c r="D20" s="8">
        <v>4800</v>
      </c>
      <c r="E20" s="7">
        <v>4979.3999999999996</v>
      </c>
      <c r="G20" s="10">
        <f t="shared" si="1"/>
        <v>5432.0727272727272</v>
      </c>
    </row>
    <row r="21" spans="1:7" ht="15.75" customHeight="1" x14ac:dyDescent="0.2">
      <c r="A21" s="5" t="s">
        <v>66</v>
      </c>
      <c r="B21" s="6">
        <f t="shared" si="4"/>
        <v>817.51636363636362</v>
      </c>
      <c r="C21" s="7">
        <v>540</v>
      </c>
      <c r="D21" s="8">
        <v>840</v>
      </c>
      <c r="E21" s="7">
        <v>749.39</v>
      </c>
      <c r="G21" s="10">
        <f t="shared" si="1"/>
        <v>817.51636363636362</v>
      </c>
    </row>
    <row r="22" spans="1:7" ht="15.75" customHeight="1" x14ac:dyDescent="0.2">
      <c r="A22" s="5" t="s">
        <v>74</v>
      </c>
      <c r="B22" s="6">
        <f t="shared" si="4"/>
        <v>2274.5454545454545</v>
      </c>
      <c r="C22" s="7">
        <v>1200</v>
      </c>
      <c r="D22" s="8">
        <v>2400</v>
      </c>
      <c r="E22" s="7">
        <v>2085</v>
      </c>
      <c r="G22" s="10">
        <f t="shared" si="1"/>
        <v>2274.5454545454545</v>
      </c>
    </row>
    <row r="23" spans="1:7" ht="15.75" customHeight="1" x14ac:dyDescent="0.2">
      <c r="A23" s="5" t="s">
        <v>75</v>
      </c>
      <c r="B23" s="6">
        <f t="shared" si="4"/>
        <v>4027.6363636363635</v>
      </c>
      <c r="C23" s="7">
        <v>700</v>
      </c>
      <c r="D23" s="8">
        <v>1920</v>
      </c>
      <c r="E23" s="7">
        <v>3692</v>
      </c>
      <c r="G23" s="10">
        <f t="shared" si="1"/>
        <v>4027.6363636363635</v>
      </c>
    </row>
    <row r="24" spans="1:7" ht="15.75" customHeight="1" x14ac:dyDescent="0.2">
      <c r="A24" s="5" t="s">
        <v>14</v>
      </c>
      <c r="B24" s="6">
        <f t="shared" si="4"/>
        <v>782.18181818181824</v>
      </c>
      <c r="C24" s="7">
        <v>200</v>
      </c>
      <c r="D24" s="8">
        <v>600</v>
      </c>
      <c r="E24" s="7">
        <v>717</v>
      </c>
      <c r="G24" s="10">
        <f t="shared" si="1"/>
        <v>782.18181818181824</v>
      </c>
    </row>
    <row r="25" spans="1:7" ht="15.75" customHeight="1" x14ac:dyDescent="0.2">
      <c r="A25" s="5" t="s">
        <v>76</v>
      </c>
      <c r="B25" s="6">
        <f t="shared" si="4"/>
        <v>1519.6363636363637</v>
      </c>
      <c r="C25" s="7">
        <v>396</v>
      </c>
      <c r="D25" s="8">
        <v>1800</v>
      </c>
      <c r="E25" s="7">
        <v>1393</v>
      </c>
      <c r="G25" s="10">
        <f t="shared" si="1"/>
        <v>1519.6363636363637</v>
      </c>
    </row>
    <row r="26" spans="1:7" ht="15.75" customHeight="1" thickBot="1" x14ac:dyDescent="0.25">
      <c r="A26" s="35" t="s">
        <v>77</v>
      </c>
      <c r="B26" s="36">
        <f t="shared" si="4"/>
        <v>1071.2727272727273</v>
      </c>
      <c r="C26" s="37">
        <v>982</v>
      </c>
      <c r="D26" s="38">
        <v>1800</v>
      </c>
      <c r="E26" s="37">
        <v>982</v>
      </c>
      <c r="F26" s="39"/>
      <c r="G26" s="40">
        <f t="shared" si="1"/>
        <v>1071.2727272727273</v>
      </c>
    </row>
    <row r="27" spans="1:7" ht="15.75" customHeight="1" thickTop="1" thickBot="1" x14ac:dyDescent="0.25">
      <c r="A27" s="30" t="s">
        <v>15</v>
      </c>
      <c r="B27" s="31">
        <f t="shared" ref="B27:D27" si="5">SUM(B19:B26)</f>
        <v>15924.861818181818</v>
      </c>
      <c r="C27" s="31">
        <f t="shared" si="5"/>
        <v>7918</v>
      </c>
      <c r="D27" s="31">
        <f t="shared" si="5"/>
        <v>14160</v>
      </c>
      <c r="E27" s="32"/>
      <c r="F27" s="33"/>
      <c r="G27" s="34"/>
    </row>
    <row r="28" spans="1:7" ht="15.75" customHeight="1" thickBot="1" x14ac:dyDescent="0.25">
      <c r="A28" s="15"/>
      <c r="B28" s="15"/>
      <c r="C28" s="15"/>
      <c r="D28" s="15"/>
      <c r="E28" s="15"/>
      <c r="F28" s="15"/>
      <c r="G28" s="15"/>
    </row>
    <row r="29" spans="1:7" ht="15.75" customHeight="1" x14ac:dyDescent="0.2">
      <c r="A29" s="12" t="s">
        <v>16</v>
      </c>
      <c r="B29" s="13">
        <v>2165.5</v>
      </c>
      <c r="C29" s="2">
        <v>2215</v>
      </c>
      <c r="D29" s="3">
        <v>2215</v>
      </c>
      <c r="E29" s="2"/>
      <c r="F29" s="4"/>
      <c r="G29" s="14">
        <f t="shared" si="1"/>
        <v>0</v>
      </c>
    </row>
    <row r="30" spans="1:7" ht="15.75" customHeight="1" x14ac:dyDescent="0.2">
      <c r="A30" s="5" t="s">
        <v>73</v>
      </c>
      <c r="B30" s="6">
        <v>20000</v>
      </c>
      <c r="C30" s="7">
        <v>20000</v>
      </c>
      <c r="D30" s="8">
        <v>20000</v>
      </c>
      <c r="E30" s="7"/>
      <c r="G30" s="10">
        <f t="shared" si="1"/>
        <v>0</v>
      </c>
    </row>
    <row r="31" spans="1:7" ht="15.75" customHeight="1" thickBot="1" x14ac:dyDescent="0.25">
      <c r="A31" s="35" t="s">
        <v>17</v>
      </c>
      <c r="B31" s="36">
        <f>SUM((E31/11)*12)</f>
        <v>4493.454545454545</v>
      </c>
      <c r="C31" s="37">
        <v>3900</v>
      </c>
      <c r="D31" s="38">
        <v>3800</v>
      </c>
      <c r="E31" s="37">
        <v>4119</v>
      </c>
      <c r="F31" s="39"/>
      <c r="G31" s="40">
        <f t="shared" si="1"/>
        <v>4493.454545454545</v>
      </c>
    </row>
    <row r="32" spans="1:7" ht="15.75" customHeight="1" thickTop="1" thickBot="1" x14ac:dyDescent="0.25">
      <c r="A32" s="30" t="s">
        <v>18</v>
      </c>
      <c r="B32" s="31">
        <f t="shared" ref="B32:D32" si="6">SUM(B29:B31)</f>
        <v>26658.954545454544</v>
      </c>
      <c r="C32" s="31">
        <f t="shared" si="6"/>
        <v>26115</v>
      </c>
      <c r="D32" s="31">
        <f t="shared" si="6"/>
        <v>26015</v>
      </c>
      <c r="E32" s="32"/>
      <c r="F32" s="33"/>
      <c r="G32" s="34"/>
    </row>
    <row r="33" spans="1:7" ht="15.75" customHeight="1" thickBot="1" x14ac:dyDescent="0.25">
      <c r="A33" s="16"/>
      <c r="B33" s="16"/>
      <c r="C33" s="16"/>
      <c r="D33" s="16"/>
      <c r="E33" s="16"/>
      <c r="F33" s="16"/>
      <c r="G33" s="16"/>
    </row>
    <row r="34" spans="1:7" ht="15.75" customHeight="1" x14ac:dyDescent="0.2">
      <c r="A34" s="29" t="s">
        <v>19</v>
      </c>
      <c r="B34" s="13"/>
      <c r="C34" s="2"/>
      <c r="D34" s="3"/>
      <c r="E34" s="2"/>
      <c r="F34" s="4"/>
      <c r="G34" s="14"/>
    </row>
    <row r="35" spans="1:7" ht="15.75" customHeight="1" x14ac:dyDescent="0.2">
      <c r="A35" s="58" t="s">
        <v>67</v>
      </c>
      <c r="B35" s="6"/>
      <c r="C35" s="7"/>
      <c r="D35" s="8"/>
      <c r="E35" s="7"/>
      <c r="G35" s="10"/>
    </row>
    <row r="36" spans="1:7" ht="15.75" customHeight="1" x14ac:dyDescent="0.2">
      <c r="A36" s="5" t="s">
        <v>78</v>
      </c>
      <c r="B36" s="6">
        <f t="shared" ref="B36:B43" si="7">SUM((E36/11)*12)</f>
        <v>232644</v>
      </c>
      <c r="C36" s="7">
        <v>201367</v>
      </c>
      <c r="D36" s="8">
        <v>218000</v>
      </c>
      <c r="E36" s="7">
        <v>213257</v>
      </c>
      <c r="G36" s="10">
        <f t="shared" si="1"/>
        <v>232644</v>
      </c>
    </row>
    <row r="37" spans="1:7" ht="15.75" customHeight="1" x14ac:dyDescent="0.2">
      <c r="A37" s="5" t="s">
        <v>79</v>
      </c>
      <c r="B37" s="6">
        <f t="shared" si="7"/>
        <v>33834.545454545456</v>
      </c>
      <c r="C37" s="7">
        <v>55089</v>
      </c>
      <c r="D37" s="8">
        <v>33834</v>
      </c>
      <c r="E37" s="7">
        <v>31015</v>
      </c>
      <c r="G37" s="10">
        <f t="shared" si="1"/>
        <v>33834.545454545456</v>
      </c>
    </row>
    <row r="38" spans="1:7" ht="15.75" customHeight="1" x14ac:dyDescent="0.2">
      <c r="A38" s="5" t="s">
        <v>80</v>
      </c>
      <c r="B38" s="6">
        <f t="shared" si="7"/>
        <v>11005.09090909091</v>
      </c>
      <c r="C38" s="7">
        <v>10368</v>
      </c>
      <c r="D38" s="8">
        <v>11005</v>
      </c>
      <c r="E38" s="7">
        <v>10088</v>
      </c>
      <c r="G38" s="10">
        <f t="shared" si="1"/>
        <v>11005.09090909091</v>
      </c>
    </row>
    <row r="39" spans="1:7" ht="15.75" customHeight="1" x14ac:dyDescent="0.2">
      <c r="A39" s="5" t="s">
        <v>81</v>
      </c>
      <c r="B39" s="6">
        <f t="shared" si="7"/>
        <v>9525.818181818182</v>
      </c>
      <c r="C39" s="7">
        <v>15405</v>
      </c>
      <c r="D39" s="8">
        <v>8200</v>
      </c>
      <c r="E39" s="7">
        <v>8732</v>
      </c>
      <c r="G39" s="10">
        <f t="shared" si="1"/>
        <v>9525.818181818182</v>
      </c>
    </row>
    <row r="40" spans="1:7" ht="15.75" customHeight="1" x14ac:dyDescent="0.2">
      <c r="A40" s="5" t="s">
        <v>82</v>
      </c>
      <c r="B40" s="6">
        <f t="shared" si="7"/>
        <v>27958.909090909092</v>
      </c>
      <c r="C40" s="7">
        <v>42432</v>
      </c>
      <c r="D40" s="8">
        <v>27960</v>
      </c>
      <c r="E40" s="7">
        <v>25629</v>
      </c>
      <c r="G40" s="10">
        <f t="shared" si="1"/>
        <v>27958.909090909092</v>
      </c>
    </row>
    <row r="41" spans="1:7" ht="15.75" customHeight="1" x14ac:dyDescent="0.2">
      <c r="A41" s="5" t="s">
        <v>83</v>
      </c>
      <c r="B41" s="6">
        <f t="shared" si="7"/>
        <v>1910.1818181818182</v>
      </c>
      <c r="C41" s="7">
        <v>2754</v>
      </c>
      <c r="D41" s="8">
        <v>1938</v>
      </c>
      <c r="E41" s="7">
        <v>1751</v>
      </c>
      <c r="G41" s="10">
        <f t="shared" si="1"/>
        <v>1910.1818181818182</v>
      </c>
    </row>
    <row r="42" spans="1:7" ht="15.75" customHeight="1" x14ac:dyDescent="0.2">
      <c r="A42" s="5" t="s">
        <v>84</v>
      </c>
      <c r="B42" s="6">
        <f t="shared" si="7"/>
        <v>1996.3636363636365</v>
      </c>
      <c r="C42" s="7">
        <v>2631</v>
      </c>
      <c r="D42" s="8">
        <v>2004</v>
      </c>
      <c r="E42" s="7">
        <v>1830</v>
      </c>
      <c r="G42" s="10">
        <f t="shared" si="1"/>
        <v>1996.3636363636365</v>
      </c>
    </row>
    <row r="43" spans="1:7" ht="15.75" customHeight="1" x14ac:dyDescent="0.2">
      <c r="A43" s="5" t="s">
        <v>85</v>
      </c>
      <c r="B43" s="6">
        <f t="shared" si="7"/>
        <v>19632</v>
      </c>
      <c r="C43" s="7">
        <v>23445</v>
      </c>
      <c r="D43" s="8">
        <v>23445</v>
      </c>
      <c r="E43" s="7">
        <v>17996</v>
      </c>
      <c r="G43" s="10">
        <f t="shared" si="1"/>
        <v>19632</v>
      </c>
    </row>
    <row r="44" spans="1:7" ht="15.75" customHeight="1" x14ac:dyDescent="0.2">
      <c r="A44" s="1"/>
      <c r="B44" s="8">
        <f t="shared" ref="B44:D44" si="8">SUM(B36:B43)</f>
        <v>338506.90909090912</v>
      </c>
      <c r="C44" s="8">
        <f t="shared" si="8"/>
        <v>353491</v>
      </c>
      <c r="D44" s="8">
        <f t="shared" si="8"/>
        <v>326386</v>
      </c>
      <c r="E44" s="7"/>
      <c r="G44" s="10">
        <f t="shared" si="1"/>
        <v>0</v>
      </c>
    </row>
    <row r="45" spans="1:7" ht="15.75" customHeight="1" x14ac:dyDescent="0.2">
      <c r="A45" s="5" t="s">
        <v>20</v>
      </c>
      <c r="B45" s="8"/>
      <c r="C45" s="8"/>
      <c r="D45" s="8"/>
      <c r="E45" s="7"/>
      <c r="G45" s="10"/>
    </row>
    <row r="46" spans="1:7" ht="15.75" customHeight="1" x14ac:dyDescent="0.2">
      <c r="A46" s="5" t="s">
        <v>21</v>
      </c>
      <c r="B46" s="6">
        <f t="shared" ref="B46:B50" si="9">SUM((E46/11)*12)</f>
        <v>1690.909090909091</v>
      </c>
      <c r="C46" s="7">
        <v>1560</v>
      </c>
      <c r="D46" s="8">
        <v>1560</v>
      </c>
      <c r="E46" s="7">
        <v>1550</v>
      </c>
      <c r="G46" s="10">
        <f t="shared" si="1"/>
        <v>1690.909090909091</v>
      </c>
    </row>
    <row r="47" spans="1:7" ht="15.75" customHeight="1" x14ac:dyDescent="0.2">
      <c r="A47" s="5" t="s">
        <v>22</v>
      </c>
      <c r="B47" s="6">
        <f t="shared" si="9"/>
        <v>2454.5454545454545</v>
      </c>
      <c r="C47" s="7">
        <v>4500</v>
      </c>
      <c r="D47" s="8">
        <v>4500</v>
      </c>
      <c r="E47" s="7">
        <v>2250</v>
      </c>
      <c r="G47" s="10">
        <f t="shared" si="1"/>
        <v>2454.5454545454545</v>
      </c>
    </row>
    <row r="48" spans="1:7" ht="15.75" customHeight="1" x14ac:dyDescent="0.2">
      <c r="A48" s="5" t="s">
        <v>23</v>
      </c>
      <c r="B48" s="6">
        <f t="shared" si="9"/>
        <v>0</v>
      </c>
      <c r="C48" s="7">
        <v>3375</v>
      </c>
      <c r="D48" s="8">
        <v>3375</v>
      </c>
      <c r="E48" s="7">
        <v>0</v>
      </c>
      <c r="G48" s="10">
        <f t="shared" si="1"/>
        <v>0</v>
      </c>
    </row>
    <row r="49" spans="1:7" ht="15.75" customHeight="1" x14ac:dyDescent="0.2">
      <c r="A49" s="5" t="s">
        <v>24</v>
      </c>
      <c r="B49" s="6">
        <f t="shared" si="9"/>
        <v>2373.818181818182</v>
      </c>
      <c r="C49" s="7">
        <v>3180</v>
      </c>
      <c r="D49" s="8">
        <v>3180</v>
      </c>
      <c r="E49" s="7">
        <v>2176</v>
      </c>
      <c r="G49" s="10">
        <f t="shared" si="1"/>
        <v>2373.818181818182</v>
      </c>
    </row>
    <row r="50" spans="1:7" ht="15.75" customHeight="1" x14ac:dyDescent="0.2">
      <c r="A50" s="5" t="s">
        <v>25</v>
      </c>
      <c r="B50" s="6">
        <f t="shared" si="9"/>
        <v>0</v>
      </c>
      <c r="C50" s="7">
        <v>1000</v>
      </c>
      <c r="D50" s="8">
        <v>1000</v>
      </c>
      <c r="E50" s="7">
        <v>0</v>
      </c>
      <c r="G50" s="10"/>
    </row>
    <row r="51" spans="1:7" ht="15.75" customHeight="1" thickBot="1" x14ac:dyDescent="0.25">
      <c r="A51" s="48"/>
      <c r="B51" s="38">
        <f t="shared" ref="B51:D51" si="10">SUM(B46:B50)</f>
        <v>6519.2727272727279</v>
      </c>
      <c r="C51" s="38">
        <f t="shared" si="10"/>
        <v>13615</v>
      </c>
      <c r="D51" s="38">
        <f t="shared" si="10"/>
        <v>13615</v>
      </c>
      <c r="E51" s="37"/>
      <c r="F51" s="39"/>
      <c r="G51" s="40"/>
    </row>
    <row r="52" spans="1:7" ht="15.75" customHeight="1" thickTop="1" thickBot="1" x14ac:dyDescent="0.25">
      <c r="A52" s="30" t="s">
        <v>62</v>
      </c>
      <c r="B52" s="31">
        <f>SUM(B44+B51)</f>
        <v>345026.18181818182</v>
      </c>
      <c r="C52" s="31">
        <f>SUM(C44+C51)</f>
        <v>367106</v>
      </c>
      <c r="D52" s="31">
        <f>SUM(D44+D51)</f>
        <v>340001</v>
      </c>
      <c r="E52" s="32"/>
      <c r="F52" s="33"/>
      <c r="G52" s="34"/>
    </row>
    <row r="53" spans="1:7" ht="15.75" customHeight="1" thickBot="1" x14ac:dyDescent="0.25">
      <c r="A53" s="11"/>
      <c r="B53" s="11"/>
      <c r="C53" s="11"/>
      <c r="D53" s="11"/>
      <c r="E53" s="11"/>
      <c r="F53" s="11"/>
      <c r="G53" s="11"/>
    </row>
    <row r="54" spans="1:7" ht="15.75" customHeight="1" x14ac:dyDescent="0.2">
      <c r="A54" s="29" t="s">
        <v>26</v>
      </c>
      <c r="B54" s="13"/>
      <c r="C54" s="2"/>
      <c r="D54" s="3"/>
      <c r="E54" s="2"/>
      <c r="F54" s="4"/>
      <c r="G54" s="14"/>
    </row>
    <row r="55" spans="1:7" ht="15.75" customHeight="1" x14ac:dyDescent="0.2">
      <c r="A55" s="5" t="s">
        <v>86</v>
      </c>
      <c r="B55" s="6">
        <f t="shared" ref="B55:B61" si="11">SUM((E55/11)*12)</f>
        <v>212.72727272727272</v>
      </c>
      <c r="C55" s="7">
        <v>264</v>
      </c>
      <c r="D55" s="8">
        <v>264</v>
      </c>
      <c r="E55" s="7">
        <v>195</v>
      </c>
      <c r="G55" s="10">
        <f t="shared" si="1"/>
        <v>212.72727272727272</v>
      </c>
    </row>
    <row r="56" spans="1:7" ht="15.75" customHeight="1" x14ac:dyDescent="0.2">
      <c r="A56" s="5" t="s">
        <v>87</v>
      </c>
      <c r="B56" s="6">
        <f t="shared" si="11"/>
        <v>349.08</v>
      </c>
      <c r="C56" s="7">
        <v>600</v>
      </c>
      <c r="D56" s="8">
        <v>600</v>
      </c>
      <c r="E56" s="7">
        <v>319.99</v>
      </c>
      <c r="G56" s="10">
        <f t="shared" si="1"/>
        <v>349.08</v>
      </c>
    </row>
    <row r="57" spans="1:7" ht="15.75" customHeight="1" x14ac:dyDescent="0.2">
      <c r="A57" s="5" t="s">
        <v>27</v>
      </c>
      <c r="B57" s="6">
        <f t="shared" si="11"/>
        <v>0</v>
      </c>
      <c r="C57" s="7">
        <v>5200</v>
      </c>
      <c r="D57" s="8">
        <v>5200</v>
      </c>
      <c r="E57" s="7">
        <v>0</v>
      </c>
      <c r="G57" s="10">
        <f t="shared" si="1"/>
        <v>0</v>
      </c>
    </row>
    <row r="58" spans="1:7" ht="15.75" customHeight="1" x14ac:dyDescent="0.2">
      <c r="A58" s="5" t="s">
        <v>28</v>
      </c>
      <c r="B58" s="6">
        <f t="shared" si="11"/>
        <v>1649.4545454545455</v>
      </c>
      <c r="C58" s="7">
        <v>3400</v>
      </c>
      <c r="D58" s="8">
        <v>2400</v>
      </c>
      <c r="E58" s="7">
        <v>1512</v>
      </c>
      <c r="G58" s="10">
        <f t="shared" si="1"/>
        <v>1649.4545454545455</v>
      </c>
    </row>
    <row r="59" spans="1:7" ht="15.75" customHeight="1" x14ac:dyDescent="0.2">
      <c r="A59" s="5" t="s">
        <v>88</v>
      </c>
      <c r="B59" s="6">
        <f t="shared" si="11"/>
        <v>10676.727272727272</v>
      </c>
      <c r="C59" s="7">
        <v>9360</v>
      </c>
      <c r="D59" s="8">
        <v>11520</v>
      </c>
      <c r="E59" s="7">
        <v>9787</v>
      </c>
      <c r="G59" s="10">
        <f t="shared" si="1"/>
        <v>10676.727272727272</v>
      </c>
    </row>
    <row r="60" spans="1:7" ht="15.75" customHeight="1" x14ac:dyDescent="0.2">
      <c r="A60" s="5" t="s">
        <v>29</v>
      </c>
      <c r="B60" s="6">
        <f t="shared" si="11"/>
        <v>224.72727272727272</v>
      </c>
      <c r="C60" s="7">
        <v>60</v>
      </c>
      <c r="D60" s="8">
        <v>60</v>
      </c>
      <c r="E60" s="7">
        <v>206</v>
      </c>
      <c r="G60" s="10">
        <f t="shared" si="1"/>
        <v>224.72727272727272</v>
      </c>
    </row>
    <row r="61" spans="1:7" ht="15.75" customHeight="1" x14ac:dyDescent="0.2">
      <c r="A61" s="5" t="s">
        <v>30</v>
      </c>
      <c r="B61" s="6">
        <f t="shared" si="11"/>
        <v>1443.2727272727273</v>
      </c>
      <c r="C61" s="7">
        <v>900</v>
      </c>
      <c r="D61" s="8">
        <v>600</v>
      </c>
      <c r="E61" s="7">
        <v>1323</v>
      </c>
      <c r="G61" s="10">
        <f t="shared" si="1"/>
        <v>1443.2727272727273</v>
      </c>
    </row>
    <row r="62" spans="1:7" ht="15.75" customHeight="1" x14ac:dyDescent="0.2">
      <c r="A62" s="5" t="s">
        <v>31</v>
      </c>
      <c r="B62" s="6">
        <v>425</v>
      </c>
      <c r="C62" s="7">
        <v>425</v>
      </c>
      <c r="D62" s="8">
        <v>425</v>
      </c>
      <c r="E62" s="7"/>
      <c r="G62" s="10">
        <f t="shared" si="1"/>
        <v>0</v>
      </c>
    </row>
    <row r="63" spans="1:7" ht="15.75" customHeight="1" thickBot="1" x14ac:dyDescent="0.25">
      <c r="A63" s="35" t="s">
        <v>32</v>
      </c>
      <c r="B63" s="36">
        <v>300</v>
      </c>
      <c r="C63" s="37">
        <v>300</v>
      </c>
      <c r="D63" s="38">
        <v>300</v>
      </c>
      <c r="E63" s="37"/>
      <c r="F63" s="39"/>
      <c r="G63" s="40">
        <f t="shared" si="1"/>
        <v>0</v>
      </c>
    </row>
    <row r="64" spans="1:7" ht="15.75" customHeight="1" thickTop="1" thickBot="1" x14ac:dyDescent="0.25">
      <c r="A64" s="30" t="s">
        <v>33</v>
      </c>
      <c r="B64" s="31">
        <f t="shared" ref="B64:D64" si="12">SUM(B55:B63)</f>
        <v>15280.98909090909</v>
      </c>
      <c r="C64" s="31">
        <f t="shared" si="12"/>
        <v>20509</v>
      </c>
      <c r="D64" s="31">
        <f t="shared" si="12"/>
        <v>21369</v>
      </c>
      <c r="E64" s="32"/>
      <c r="F64" s="33"/>
      <c r="G64" s="34"/>
    </row>
    <row r="65" spans="1:7" ht="15.75" customHeight="1" thickBot="1" x14ac:dyDescent="0.25">
      <c r="A65" s="17"/>
      <c r="B65" s="17"/>
      <c r="C65" s="17"/>
      <c r="D65" s="17"/>
      <c r="E65" s="17"/>
      <c r="F65" s="17"/>
      <c r="G65" s="17"/>
    </row>
    <row r="66" spans="1:7" ht="15.75" customHeight="1" x14ac:dyDescent="0.2">
      <c r="A66" s="29" t="s">
        <v>34</v>
      </c>
      <c r="B66" s="13"/>
      <c r="C66" s="2"/>
      <c r="D66" s="3"/>
      <c r="E66" s="2"/>
      <c r="F66" s="4"/>
      <c r="G66" s="14"/>
    </row>
    <row r="67" spans="1:7" ht="15.75" customHeight="1" x14ac:dyDescent="0.2">
      <c r="A67" s="5" t="s">
        <v>35</v>
      </c>
      <c r="B67" s="6">
        <f t="shared" ref="B67:B69" si="13">SUM((E67/11)*12)</f>
        <v>7468.363636363636</v>
      </c>
      <c r="C67" s="7">
        <v>9024</v>
      </c>
      <c r="D67" s="8">
        <v>9024</v>
      </c>
      <c r="E67" s="7">
        <v>6846</v>
      </c>
      <c r="G67" s="10">
        <f t="shared" si="1"/>
        <v>7468.363636363636</v>
      </c>
    </row>
    <row r="68" spans="1:7" ht="15.75" customHeight="1" x14ac:dyDescent="0.2">
      <c r="A68" s="5" t="s">
        <v>36</v>
      </c>
      <c r="B68" s="6">
        <f t="shared" si="13"/>
        <v>0</v>
      </c>
      <c r="C68" s="7">
        <v>0</v>
      </c>
      <c r="D68" s="8">
        <v>0</v>
      </c>
      <c r="E68" s="7">
        <v>0</v>
      </c>
      <c r="G68" s="10">
        <f t="shared" si="1"/>
        <v>0</v>
      </c>
    </row>
    <row r="69" spans="1:7" ht="15.75" customHeight="1" x14ac:dyDescent="0.2">
      <c r="A69" s="5" t="s">
        <v>37</v>
      </c>
      <c r="B69" s="6">
        <f t="shared" si="13"/>
        <v>0</v>
      </c>
      <c r="C69" s="7">
        <v>0</v>
      </c>
      <c r="D69" s="8">
        <v>0</v>
      </c>
      <c r="E69" s="7">
        <v>0</v>
      </c>
      <c r="G69" s="10">
        <f t="shared" si="1"/>
        <v>0</v>
      </c>
    </row>
    <row r="70" spans="1:7" ht="15.75" customHeight="1" x14ac:dyDescent="0.2">
      <c r="A70" s="5" t="s">
        <v>38</v>
      </c>
      <c r="B70" s="6">
        <v>10350</v>
      </c>
      <c r="C70" s="7">
        <v>10350</v>
      </c>
      <c r="D70" s="8">
        <v>10350</v>
      </c>
      <c r="E70" s="7"/>
      <c r="G70" s="10">
        <f t="shared" si="1"/>
        <v>0</v>
      </c>
    </row>
    <row r="71" spans="1:7" ht="15.75" customHeight="1" x14ac:dyDescent="0.2">
      <c r="A71" s="5" t="s">
        <v>39</v>
      </c>
      <c r="B71" s="6">
        <v>3607</v>
      </c>
      <c r="C71" s="7">
        <v>2400</v>
      </c>
      <c r="D71" s="8">
        <v>6000</v>
      </c>
      <c r="E71" s="7"/>
      <c r="G71" s="10">
        <f t="shared" si="1"/>
        <v>0</v>
      </c>
    </row>
    <row r="72" spans="1:7" ht="15.75" customHeight="1" x14ac:dyDescent="0.2">
      <c r="A72" s="5" t="s">
        <v>40</v>
      </c>
      <c r="B72" s="6">
        <f t="shared" ref="B72:B77" si="14">SUM((E72/11)*12)</f>
        <v>2266.909090909091</v>
      </c>
      <c r="C72" s="7">
        <v>2000</v>
      </c>
      <c r="D72" s="8">
        <v>2000</v>
      </c>
      <c r="E72" s="7">
        <v>2078</v>
      </c>
      <c r="G72" s="10">
        <f t="shared" si="1"/>
        <v>2266.909090909091</v>
      </c>
    </row>
    <row r="73" spans="1:7" ht="15.75" customHeight="1" x14ac:dyDescent="0.2">
      <c r="A73" s="5" t="s">
        <v>41</v>
      </c>
      <c r="B73" s="6">
        <f t="shared" si="14"/>
        <v>2283.2727272727275</v>
      </c>
      <c r="C73" s="7">
        <v>2155</v>
      </c>
      <c r="D73" s="8">
        <v>2155</v>
      </c>
      <c r="E73" s="7">
        <v>2093</v>
      </c>
      <c r="G73" s="10">
        <f t="shared" si="1"/>
        <v>2283.2727272727275</v>
      </c>
    </row>
    <row r="74" spans="1:7" ht="15.75" customHeight="1" x14ac:dyDescent="0.2">
      <c r="A74" s="5" t="s">
        <v>68</v>
      </c>
      <c r="B74" s="6">
        <f t="shared" si="14"/>
        <v>2116.3636363636365</v>
      </c>
      <c r="C74" s="7">
        <v>1500</v>
      </c>
      <c r="D74" s="8">
        <v>1590</v>
      </c>
      <c r="E74" s="7">
        <v>1940</v>
      </c>
      <c r="G74" s="10">
        <f t="shared" si="1"/>
        <v>2116.3636363636365</v>
      </c>
    </row>
    <row r="75" spans="1:7" ht="15.75" customHeight="1" x14ac:dyDescent="0.2">
      <c r="A75" s="5" t="s">
        <v>42</v>
      </c>
      <c r="B75" s="6">
        <f t="shared" si="14"/>
        <v>8269.0909090909099</v>
      </c>
      <c r="C75" s="7">
        <v>4275</v>
      </c>
      <c r="D75" s="8">
        <v>7550</v>
      </c>
      <c r="E75" s="7">
        <v>7580</v>
      </c>
      <c r="G75" s="10">
        <f t="shared" si="1"/>
        <v>8269.0909090909099</v>
      </c>
    </row>
    <row r="76" spans="1:7" ht="15.75" customHeight="1" x14ac:dyDescent="0.2">
      <c r="A76" s="5" t="s">
        <v>43</v>
      </c>
      <c r="B76" s="6">
        <f t="shared" si="14"/>
        <v>485.45454545454544</v>
      </c>
      <c r="C76" s="7">
        <v>420</v>
      </c>
      <c r="D76" s="8">
        <v>420</v>
      </c>
      <c r="E76" s="7">
        <v>445</v>
      </c>
      <c r="G76" s="10">
        <f t="shared" si="1"/>
        <v>485.45454545454544</v>
      </c>
    </row>
    <row r="77" spans="1:7" ht="15.75" customHeight="1" x14ac:dyDescent="0.2">
      <c r="A77" s="5" t="s">
        <v>69</v>
      </c>
      <c r="B77" s="6">
        <f t="shared" si="14"/>
        <v>147.20727272727274</v>
      </c>
      <c r="C77" s="7">
        <v>300</v>
      </c>
      <c r="D77" s="8">
        <v>300</v>
      </c>
      <c r="E77" s="7">
        <v>134.94</v>
      </c>
      <c r="G77" s="10">
        <f t="shared" si="1"/>
        <v>147.20727272727274</v>
      </c>
    </row>
    <row r="78" spans="1:7" ht="15.75" customHeight="1" x14ac:dyDescent="0.2">
      <c r="A78" s="49" t="s">
        <v>44</v>
      </c>
      <c r="B78" s="8">
        <f t="shared" ref="B78:D78" si="15">SUM(B67:B77)</f>
        <v>36993.661818181819</v>
      </c>
      <c r="C78" s="8">
        <f t="shared" si="15"/>
        <v>32424</v>
      </c>
      <c r="D78" s="8">
        <f t="shared" si="15"/>
        <v>39389</v>
      </c>
      <c r="E78" s="7"/>
      <c r="G78" s="10">
        <f t="shared" si="1"/>
        <v>0</v>
      </c>
    </row>
    <row r="79" spans="1:7" ht="15.75" customHeight="1" x14ac:dyDescent="0.2">
      <c r="A79" s="5" t="s">
        <v>45</v>
      </c>
      <c r="B79" s="6"/>
      <c r="C79" s="7"/>
      <c r="D79" s="8"/>
      <c r="E79" s="7"/>
      <c r="G79" s="10"/>
    </row>
    <row r="80" spans="1:7" ht="15.75" customHeight="1" x14ac:dyDescent="0.2">
      <c r="A80" s="5" t="s">
        <v>46</v>
      </c>
      <c r="B80" s="6">
        <f t="shared" ref="B80:B83" si="16">SUM((E80/11)*12)</f>
        <v>6229.0909090909099</v>
      </c>
      <c r="C80" s="7">
        <v>5100</v>
      </c>
      <c r="D80" s="8">
        <v>5000</v>
      </c>
      <c r="E80" s="7">
        <v>5710</v>
      </c>
      <c r="G80" s="10">
        <f t="shared" si="1"/>
        <v>6229.0909090909099</v>
      </c>
    </row>
    <row r="81" spans="1:7" ht="15.75" customHeight="1" x14ac:dyDescent="0.2">
      <c r="A81" s="5" t="s">
        <v>47</v>
      </c>
      <c r="B81" s="6">
        <f t="shared" si="16"/>
        <v>20055.272727272728</v>
      </c>
      <c r="C81" s="7">
        <v>16000</v>
      </c>
      <c r="D81" s="8">
        <v>19000</v>
      </c>
      <c r="E81" s="7">
        <v>18384</v>
      </c>
      <c r="G81" s="10">
        <f t="shared" si="1"/>
        <v>20055.272727272728</v>
      </c>
    </row>
    <row r="82" spans="1:7" ht="15.75" customHeight="1" x14ac:dyDescent="0.2">
      <c r="A82" s="5" t="s">
        <v>48</v>
      </c>
      <c r="B82" s="6">
        <f t="shared" si="16"/>
        <v>6866.181818181818</v>
      </c>
      <c r="C82" s="7">
        <v>5808</v>
      </c>
      <c r="D82" s="8">
        <v>6000</v>
      </c>
      <c r="E82" s="7">
        <v>6294</v>
      </c>
      <c r="G82" s="10">
        <f t="shared" si="1"/>
        <v>6866.181818181818</v>
      </c>
    </row>
    <row r="83" spans="1:7" ht="15.75" customHeight="1" x14ac:dyDescent="0.2">
      <c r="A83" s="5" t="s">
        <v>70</v>
      </c>
      <c r="B83" s="6">
        <f t="shared" si="16"/>
        <v>895.63636363636374</v>
      </c>
      <c r="C83" s="7">
        <v>720</v>
      </c>
      <c r="D83" s="8">
        <v>840</v>
      </c>
      <c r="E83" s="7">
        <v>821</v>
      </c>
      <c r="G83" s="10">
        <f t="shared" si="1"/>
        <v>895.63636363636374</v>
      </c>
    </row>
    <row r="84" spans="1:7" ht="15.75" customHeight="1" thickBot="1" x14ac:dyDescent="0.25">
      <c r="A84" s="50" t="s">
        <v>49</v>
      </c>
      <c r="B84" s="38">
        <f t="shared" ref="B84:D84" si="17">SUM(B80:B83)</f>
        <v>34046.181818181816</v>
      </c>
      <c r="C84" s="38">
        <f t="shared" si="17"/>
        <v>27628</v>
      </c>
      <c r="D84" s="38">
        <f t="shared" si="17"/>
        <v>30840</v>
      </c>
      <c r="E84" s="37"/>
      <c r="F84" s="39"/>
      <c r="G84" s="40">
        <f t="shared" si="1"/>
        <v>0</v>
      </c>
    </row>
    <row r="85" spans="1:7" ht="15.75" customHeight="1" thickTop="1" thickBot="1" x14ac:dyDescent="0.25">
      <c r="A85" s="30" t="s">
        <v>50</v>
      </c>
      <c r="B85" s="31">
        <f>SUM(B78+B84)</f>
        <v>71039.843636363628</v>
      </c>
      <c r="C85" s="31">
        <f>SUM(C78+C84)</f>
        <v>60052</v>
      </c>
      <c r="D85" s="31">
        <f>SUM(D78+D84)</f>
        <v>70229</v>
      </c>
      <c r="E85" s="32"/>
      <c r="F85" s="33"/>
      <c r="G85" s="34">
        <f t="shared" si="1"/>
        <v>0</v>
      </c>
    </row>
    <row r="86" spans="1:7" ht="15.75" customHeight="1" thickBot="1" x14ac:dyDescent="0.25">
      <c r="A86" s="18"/>
      <c r="B86" s="19"/>
      <c r="C86" s="19"/>
      <c r="D86" s="19"/>
      <c r="E86" s="20"/>
      <c r="F86" s="21"/>
      <c r="G86" s="22"/>
    </row>
    <row r="87" spans="1:7" ht="15.75" customHeight="1" x14ac:dyDescent="0.2">
      <c r="A87" s="51" t="s">
        <v>51</v>
      </c>
      <c r="B87" s="52">
        <f>SUM(B85+B64+B52+B32+B27)</f>
        <v>473930.83090909087</v>
      </c>
      <c r="C87" s="52">
        <f>SUM(C85+C64+C52+C32+C27)</f>
        <v>481700</v>
      </c>
      <c r="D87" s="52">
        <f>SUM(D85+D64+D52+D32+D27)</f>
        <v>471774</v>
      </c>
      <c r="E87" s="53"/>
      <c r="F87" s="54"/>
      <c r="G87" s="55">
        <f t="shared" si="1"/>
        <v>0</v>
      </c>
    </row>
    <row r="88" spans="1:7" ht="15.75" customHeight="1" thickBot="1" x14ac:dyDescent="0.25">
      <c r="A88" s="56" t="s">
        <v>52</v>
      </c>
      <c r="B88" s="70">
        <f>SUM(B16-B27-B32-B52-B64-B85)</f>
        <v>-71929.467272727241</v>
      </c>
      <c r="C88" s="70">
        <f>SUM(C16-C27-C32-C52-C64-C85)</f>
        <v>-67550</v>
      </c>
      <c r="D88" s="70">
        <f>SUM(D16-D27-D32-D52-D64-D85)</f>
        <v>-49214</v>
      </c>
      <c r="E88" s="71"/>
      <c r="F88" s="72"/>
      <c r="G88" s="73">
        <f t="shared" si="1"/>
        <v>0</v>
      </c>
    </row>
    <row r="89" spans="1:7" ht="15.75" customHeight="1" thickBot="1" x14ac:dyDescent="0.25">
      <c r="A89" s="17"/>
      <c r="B89" s="17"/>
      <c r="C89" s="17"/>
      <c r="D89" s="17"/>
      <c r="E89" s="17"/>
      <c r="F89" s="17"/>
      <c r="G89" s="17"/>
    </row>
    <row r="90" spans="1:7" ht="15.75" customHeight="1" x14ac:dyDescent="0.2">
      <c r="A90" s="29" t="s">
        <v>53</v>
      </c>
      <c r="B90" s="13"/>
      <c r="C90" s="2"/>
      <c r="D90" s="3"/>
      <c r="E90" s="2"/>
      <c r="F90" s="4"/>
      <c r="G90" s="14"/>
    </row>
    <row r="91" spans="1:7" ht="15.75" customHeight="1" x14ac:dyDescent="0.2">
      <c r="A91" s="5" t="s">
        <v>54</v>
      </c>
      <c r="B91" s="6">
        <f t="shared" ref="B91" si="18">SUM((E91/11)*12)</f>
        <v>54545.454545454544</v>
      </c>
      <c r="C91" s="7">
        <v>71100</v>
      </c>
      <c r="D91" s="8">
        <v>51600</v>
      </c>
      <c r="E91" s="7">
        <v>50000</v>
      </c>
      <c r="G91" s="10">
        <f t="shared" si="1"/>
        <v>54545.454545454544</v>
      </c>
    </row>
    <row r="92" spans="1:7" ht="15.75" customHeight="1" x14ac:dyDescent="0.2">
      <c r="A92" s="57" t="s">
        <v>55</v>
      </c>
      <c r="B92" s="6"/>
      <c r="C92" s="7"/>
      <c r="D92" s="8"/>
      <c r="E92" s="7"/>
      <c r="G92" s="10"/>
    </row>
    <row r="93" spans="1:7" ht="15.75" customHeight="1" x14ac:dyDescent="0.2">
      <c r="A93" s="5" t="s">
        <v>45</v>
      </c>
      <c r="B93" s="6">
        <f>SUM((E93/11)*12)</f>
        <v>1831.8545454545456</v>
      </c>
      <c r="C93" s="7">
        <v>1510</v>
      </c>
      <c r="D93" s="8">
        <v>1870</v>
      </c>
      <c r="E93" s="7">
        <v>1679.2</v>
      </c>
      <c r="G93" s="10">
        <f t="shared" si="1"/>
        <v>1831.8545454545456</v>
      </c>
    </row>
    <row r="94" spans="1:7" ht="15.75" customHeight="1" x14ac:dyDescent="0.2">
      <c r="A94" s="5" t="s">
        <v>39</v>
      </c>
      <c r="B94" s="6">
        <v>7504</v>
      </c>
      <c r="C94" s="7">
        <v>6500</v>
      </c>
      <c r="D94" s="8">
        <v>0</v>
      </c>
      <c r="E94" s="7"/>
      <c r="G94" s="10">
        <f t="shared" si="1"/>
        <v>0</v>
      </c>
    </row>
    <row r="95" spans="1:7" ht="15.75" customHeight="1" x14ac:dyDescent="0.2">
      <c r="A95" s="5" t="s">
        <v>56</v>
      </c>
      <c r="B95" s="6">
        <v>4800</v>
      </c>
      <c r="C95" s="7">
        <v>4800</v>
      </c>
      <c r="D95" s="8">
        <v>4800</v>
      </c>
      <c r="E95" s="7"/>
      <c r="G95" s="10">
        <f t="shared" si="1"/>
        <v>0</v>
      </c>
    </row>
    <row r="96" spans="1:7" ht="15.75" customHeight="1" x14ac:dyDescent="0.2">
      <c r="A96" s="5" t="s">
        <v>57</v>
      </c>
      <c r="B96" s="6">
        <v>15195</v>
      </c>
      <c r="C96" s="7">
        <v>15195</v>
      </c>
      <c r="D96" s="8">
        <v>15195</v>
      </c>
      <c r="E96" s="7"/>
      <c r="G96" s="10">
        <f t="shared" si="1"/>
        <v>0</v>
      </c>
    </row>
    <row r="97" spans="1:7" ht="15.75" customHeight="1" x14ac:dyDescent="0.2">
      <c r="A97" s="5" t="s">
        <v>58</v>
      </c>
      <c r="B97" s="6">
        <v>1603</v>
      </c>
      <c r="C97" s="7">
        <v>3120</v>
      </c>
      <c r="D97" s="8">
        <v>3120</v>
      </c>
      <c r="E97" s="7"/>
      <c r="G97" s="10">
        <f t="shared" si="1"/>
        <v>0</v>
      </c>
    </row>
    <row r="98" spans="1:7" ht="15.75" customHeight="1" x14ac:dyDescent="0.2">
      <c r="A98" s="5" t="s">
        <v>59</v>
      </c>
      <c r="B98" s="6">
        <v>5000</v>
      </c>
      <c r="C98" s="7">
        <v>5000</v>
      </c>
      <c r="D98" s="8">
        <v>2000</v>
      </c>
      <c r="E98" s="7"/>
      <c r="G98" s="10">
        <f t="shared" si="1"/>
        <v>0</v>
      </c>
    </row>
    <row r="99" spans="1:7" ht="15.75" customHeight="1" thickBot="1" x14ac:dyDescent="0.25">
      <c r="A99" s="50" t="s">
        <v>51</v>
      </c>
      <c r="B99" s="38">
        <f t="shared" ref="B99:D99" si="19">SUM(B93:B98)</f>
        <v>35933.854545454546</v>
      </c>
      <c r="C99" s="38">
        <f t="shared" si="19"/>
        <v>36125</v>
      </c>
      <c r="D99" s="38">
        <f t="shared" si="19"/>
        <v>26985</v>
      </c>
      <c r="E99" s="37"/>
      <c r="F99" s="39"/>
      <c r="G99" s="40">
        <f t="shared" si="1"/>
        <v>0</v>
      </c>
    </row>
    <row r="100" spans="1:7" ht="15.75" customHeight="1" thickTop="1" thickBot="1" x14ac:dyDescent="0.25">
      <c r="A100" s="30" t="s">
        <v>89</v>
      </c>
      <c r="B100" s="31">
        <f>SUM(B91-B99)</f>
        <v>18611.599999999999</v>
      </c>
      <c r="C100" s="31">
        <f>SUM(C91-C99)</f>
        <v>34975</v>
      </c>
      <c r="D100" s="31">
        <f>SUM(D91-D99)</f>
        <v>24615</v>
      </c>
      <c r="E100" s="32"/>
      <c r="F100" s="33"/>
      <c r="G100" s="34"/>
    </row>
    <row r="101" spans="1:7" ht="15.75" customHeight="1" thickBot="1" x14ac:dyDescent="0.25">
      <c r="A101" s="17"/>
      <c r="B101" s="17"/>
      <c r="C101" s="17"/>
      <c r="D101" s="17"/>
      <c r="E101" s="17"/>
      <c r="F101" s="17"/>
      <c r="G101" s="17"/>
    </row>
    <row r="102" spans="1:7" ht="15.75" customHeight="1" thickBot="1" x14ac:dyDescent="0.25">
      <c r="A102" s="59" t="s">
        <v>71</v>
      </c>
      <c r="B102" s="60">
        <f>SUM(B88+B100)</f>
        <v>-53317.867272727242</v>
      </c>
      <c r="C102" s="60">
        <f>SUM(C88+C100)</f>
        <v>-32575</v>
      </c>
      <c r="D102" s="60">
        <f>SUM(D88+D100)</f>
        <v>-24599</v>
      </c>
      <c r="E102" s="61"/>
      <c r="F102" s="62"/>
      <c r="G102" s="63">
        <f>SUM((E102/11)*12)</f>
        <v>0</v>
      </c>
    </row>
    <row r="103" spans="1:7" ht="15.75" customHeight="1" x14ac:dyDescent="0.2">
      <c r="A103" s="26"/>
      <c r="B103" s="24"/>
      <c r="C103" s="24"/>
      <c r="D103" s="24"/>
      <c r="E103" s="23"/>
      <c r="F103" s="25"/>
      <c r="G103" s="23"/>
    </row>
    <row r="104" spans="1:7" ht="15.75" customHeight="1" x14ac:dyDescent="0.2">
      <c r="A104" s="27"/>
      <c r="B104" s="8"/>
      <c r="C104" s="8"/>
      <c r="D104" s="8"/>
      <c r="E104" s="7"/>
      <c r="G104" s="7"/>
    </row>
    <row r="105" spans="1:7" ht="15.75" customHeight="1" x14ac:dyDescent="0.2">
      <c r="A105" s="27"/>
      <c r="B105" s="8"/>
      <c r="C105" s="8"/>
      <c r="D105" s="8"/>
      <c r="E105" s="7"/>
      <c r="G105" s="7"/>
    </row>
    <row r="106" spans="1:7" ht="15.75" customHeight="1" x14ac:dyDescent="0.2">
      <c r="A106" s="27"/>
      <c r="B106" s="8"/>
      <c r="C106" s="8"/>
      <c r="D106" s="8"/>
      <c r="E106" s="7"/>
      <c r="G106" s="7"/>
    </row>
    <row r="107" spans="1:7" ht="15.75" customHeight="1" x14ac:dyDescent="0.2">
      <c r="A107" s="27"/>
      <c r="B107" s="8"/>
      <c r="C107" s="8"/>
      <c r="D107" s="8"/>
      <c r="E107" s="7"/>
      <c r="G107" s="7"/>
    </row>
    <row r="108" spans="1:7" ht="15.75" customHeight="1" x14ac:dyDescent="0.2">
      <c r="A108" s="27"/>
      <c r="B108" s="8"/>
      <c r="C108" s="8"/>
      <c r="D108" s="8"/>
      <c r="E108" s="7"/>
      <c r="G108" s="7"/>
    </row>
    <row r="109" spans="1:7" ht="15.75" customHeight="1" x14ac:dyDescent="0.2">
      <c r="A109" s="27"/>
      <c r="B109" s="8"/>
      <c r="C109" s="8"/>
      <c r="D109" s="8"/>
      <c r="E109" s="7"/>
      <c r="G109" s="7"/>
    </row>
    <row r="110" spans="1:7" ht="15.75" customHeight="1" x14ac:dyDescent="0.2">
      <c r="A110" s="27"/>
      <c r="B110" s="8"/>
      <c r="C110" s="8"/>
      <c r="D110" s="8"/>
      <c r="E110" s="7"/>
      <c r="G110" s="7"/>
    </row>
    <row r="111" spans="1:7" ht="15.75" customHeight="1" x14ac:dyDescent="0.2">
      <c r="A111" s="27"/>
      <c r="B111" s="8"/>
      <c r="C111" s="8"/>
      <c r="D111" s="8"/>
      <c r="E111" s="7"/>
      <c r="G111" s="7"/>
    </row>
  </sheetData>
  <mergeCells count="11">
    <mergeCell ref="A89:G89"/>
    <mergeCell ref="A101:G101"/>
    <mergeCell ref="A2:G2"/>
    <mergeCell ref="B4:G4"/>
    <mergeCell ref="B18:G18"/>
    <mergeCell ref="A1:G1"/>
    <mergeCell ref="A17:G17"/>
    <mergeCell ref="A28:G28"/>
    <mergeCell ref="A33:G33"/>
    <mergeCell ref="A53:G53"/>
    <mergeCell ref="A65:G65"/>
  </mergeCells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Kayla Pingree</cp:lastModifiedBy>
  <dcterms:modified xsi:type="dcterms:W3CDTF">2022-06-22T16:25:23Z</dcterms:modified>
</cp:coreProperties>
</file>